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7" sheetId="1" r:id="rId1"/>
  </sheets>
  <definedNames/>
  <calcPr fullCalcOnLoad="1"/>
</workbook>
</file>

<file path=xl/sharedStrings.xml><?xml version="1.0" encoding="utf-8"?>
<sst xmlns="http://schemas.openxmlformats.org/spreadsheetml/2006/main" count="274" uniqueCount="164">
  <si>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</si>
  <si>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</si>
  <si>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№37 "Ракета"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</si>
  <si>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</si>
  <si>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</si>
  <si>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</si>
  <si>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</si>
  <si>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</si>
  <si>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</si>
  <si>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</si>
  <si>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</si>
  <si>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</si>
  <si>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</si>
  <si>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</si>
  <si>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</si>
  <si>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</si>
  <si>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</si>
  <si>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</si>
  <si>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</si>
  <si>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</si>
  <si>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</si>
  <si>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</si>
  <si>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</si>
  <si>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</si>
  <si>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</si>
  <si>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</si>
  <si>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</si>
  <si>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</si>
  <si>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</si>
  <si>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</si>
  <si>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</si>
  <si>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</si>
  <si>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</si>
  <si>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</si>
  <si>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</si>
  <si>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</si>
  <si>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</si>
  <si>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</si>
  <si>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</si>
  <si>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</si>
  <si>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</si>
  <si>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</si>
  <si>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</si>
  <si>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</si>
  <si>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</si>
  <si>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</si>
  <si>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</si>
  <si>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</si>
  <si>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</si>
  <si>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</si>
  <si>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</si>
  <si>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</si>
  <si>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</si>
  <si>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</si>
  <si>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</si>
  <si>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</si>
  <si>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</si>
  <si>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</si>
  <si>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</si>
  <si>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</si>
  <si>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</si>
  <si>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</si>
  <si>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</si>
  <si>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</si>
  <si>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</si>
  <si>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</si>
  <si>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</si>
  <si>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</si>
  <si>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</si>
  <si>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</si>
  <si>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</si>
  <si>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</si>
  <si>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</si>
  <si>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</si>
  <si>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</si>
  <si>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</si>
  <si>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</si>
  <si>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</si>
  <si>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</si>
  <si>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</si>
  <si>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</si>
  <si>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</si>
  <si>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</si>
  <si>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</si>
  <si>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</si>
  <si>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</si>
  <si>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</si>
  <si>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</si>
  <si>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</si>
  <si>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</si>
  <si>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</si>
  <si>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</si>
  <si>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</si>
  <si>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</si>
  <si>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</si>
  <si>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</si>
  <si>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</si>
  <si>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</si>
  <si>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</si>
  <si>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</si>
  <si>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</si>
  <si>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</si>
  <si>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</si>
  <si>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</si>
  <si>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</si>
  <si>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</si>
  <si>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</si>
  <si>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</si>
  <si>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</si>
  <si>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</si>
  <si>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</si>
  <si>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</si>
  <si>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</si>
  <si>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</si>
  <si>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</si>
  <si>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</si>
  <si>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</si>
  <si>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</si>
  <si>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</si>
  <si>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</si>
  <si>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</si>
  <si>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</si>
  <si>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</si>
  <si>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</si>
  <si>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</si>
  <si>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</si>
  <si>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</si>
  <si>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</si>
  <si>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</si>
  <si>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</si>
  <si>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</si>
  <si>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</si>
  <si>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</si>
  <si>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</si>
  <si>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</si>
  <si>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</si>
  <si>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</si>
  <si>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</si>
  <si>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</si>
  <si>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</si>
  <si>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</si>
  <si>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</si>
  <si>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</si>
  <si>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</si>
  <si>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</si>
  <si>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</si>
  <si>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</si>
  <si>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</si>
  <si>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</si>
  <si>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</si>
  <si>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</si>
  <si>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</si>
  <si>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</si>
  <si>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</si>
  <si>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</si>
  <si>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Екран проекційний</t>
  </si>
  <si>
    <t>Господарчі товари</t>
  </si>
  <si>
    <t>Меблі різні</t>
  </si>
  <si>
    <t>Посуд</t>
  </si>
  <si>
    <t>Іграшки</t>
  </si>
  <si>
    <t>М'який інвентар</t>
  </si>
  <si>
    <t>Килимове покриття</t>
  </si>
  <si>
    <t>Дошка магнітна</t>
  </si>
  <si>
    <t>Модулі різні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</si>
</sst>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J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M16" sqref="M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332755.30000000005</v>
      </c>
      <c r="E8" s="19">
        <f>E9+E14</f>
        <v>502266.57</v>
      </c>
      <c r="F8" s="19">
        <f>F9+F14</f>
        <v>495034.1599999999</v>
      </c>
      <c r="G8" s="19">
        <f>G9+G14</f>
        <v>501030.29</v>
      </c>
      <c r="H8" s="19">
        <f aca="true" t="shared" si="0" ref="H8:O8">H9+H14</f>
        <v>428124</v>
      </c>
      <c r="I8" s="19">
        <f t="shared" si="0"/>
        <v>588757.64</v>
      </c>
      <c r="J8" s="19">
        <f t="shared" si="0"/>
        <v>427567.03</v>
      </c>
      <c r="K8" s="19">
        <f t="shared" si="0"/>
        <v>154694.83000000002</v>
      </c>
      <c r="L8" s="19">
        <f t="shared" si="0"/>
        <v>365214.48000000004</v>
      </c>
      <c r="M8" s="19">
        <f t="shared" si="0"/>
        <v>431177.39</v>
      </c>
      <c r="N8" s="19">
        <f t="shared" si="0"/>
        <v>415089.49</v>
      </c>
      <c r="O8" s="19">
        <f t="shared" si="0"/>
        <v>598310.18</v>
      </c>
      <c r="P8" s="19">
        <f>D8+E8+F8+G8+H8+I8+J8+K8+L8+M8+N8+O8</f>
        <v>5240021.36</v>
      </c>
    </row>
    <row r="9" spans="2:16" ht="28.5" customHeight="1">
      <c r="B9" s="20" t="s">
        <v>21</v>
      </c>
      <c r="C9" s="17">
        <v>2100</v>
      </c>
      <c r="D9" s="19">
        <f>D10</f>
        <v>307489.04000000004</v>
      </c>
      <c r="E9" s="19">
        <f>E10</f>
        <v>336873.07</v>
      </c>
      <c r="F9" s="19">
        <f>F10</f>
        <v>334683.43999999994</v>
      </c>
      <c r="G9" s="19">
        <f>G10</f>
        <v>328629.74</v>
      </c>
      <c r="H9" s="19">
        <f aca="true" t="shared" si="1" ref="H9:O9">H10</f>
        <v>341770.22</v>
      </c>
      <c r="I9" s="19">
        <f t="shared" si="1"/>
        <v>546897.43</v>
      </c>
      <c r="J9" s="19">
        <f t="shared" si="1"/>
        <v>391974.21</v>
      </c>
      <c r="K9" s="19">
        <f t="shared" si="1"/>
        <v>141450.72</v>
      </c>
      <c r="L9" s="19">
        <f t="shared" si="1"/>
        <v>318885.34</v>
      </c>
      <c r="M9" s="19">
        <f t="shared" si="1"/>
        <v>380626.87</v>
      </c>
      <c r="N9" s="19">
        <f t="shared" si="1"/>
        <v>328973.57</v>
      </c>
      <c r="O9" s="19">
        <f t="shared" si="1"/>
        <v>374485.24000000005</v>
      </c>
      <c r="P9" s="19">
        <f aca="true" t="shared" si="2" ref="P9:P42">D9+E9+F9+G9+H9+I9+J9+K9+L9+M9+N9+O9</f>
        <v>4132738.89</v>
      </c>
    </row>
    <row r="10" spans="2:16" ht="15" customHeight="1">
      <c r="B10" s="20" t="s">
        <v>22</v>
      </c>
      <c r="C10" s="18">
        <v>2110</v>
      </c>
      <c r="D10" s="19">
        <f>D11+D13</f>
        <v>307489.04000000004</v>
      </c>
      <c r="E10" s="19">
        <f>E11+E13</f>
        <v>336873.07</v>
      </c>
      <c r="F10" s="19">
        <f>F11+F13</f>
        <v>334683.43999999994</v>
      </c>
      <c r="G10" s="19">
        <f>G11+G13</f>
        <v>328629.74</v>
      </c>
      <c r="H10" s="19">
        <f aca="true" t="shared" si="3" ref="H10:O10">H11+H13</f>
        <v>341770.22</v>
      </c>
      <c r="I10" s="19">
        <f t="shared" si="3"/>
        <v>546897.43</v>
      </c>
      <c r="J10" s="19">
        <f t="shared" si="3"/>
        <v>391974.21</v>
      </c>
      <c r="K10" s="19">
        <f t="shared" si="3"/>
        <v>141450.72</v>
      </c>
      <c r="L10" s="19">
        <f t="shared" si="3"/>
        <v>318885.34</v>
      </c>
      <c r="M10" s="19">
        <f t="shared" si="3"/>
        <v>380626.87</v>
      </c>
      <c r="N10" s="19">
        <f t="shared" si="3"/>
        <v>328973.57</v>
      </c>
      <c r="O10" s="19">
        <f t="shared" si="3"/>
        <v>374485.24000000005</v>
      </c>
      <c r="P10" s="19">
        <f t="shared" si="2"/>
        <v>4132738.89</v>
      </c>
    </row>
    <row r="11" spans="2:16" ht="18" customHeight="1">
      <c r="B11" s="20" t="s">
        <v>23</v>
      </c>
      <c r="C11" s="18">
        <v>2111</v>
      </c>
      <c r="D11" s="19">
        <v>252553.51</v>
      </c>
      <c r="E11" s="19">
        <v>273932.32</v>
      </c>
      <c r="F11" s="19">
        <v>274612.35</v>
      </c>
      <c r="G11" s="19">
        <v>267586.7</v>
      </c>
      <c r="H11" s="19">
        <v>277031.16</v>
      </c>
      <c r="I11" s="19">
        <v>448923.19</v>
      </c>
      <c r="J11" s="19">
        <v>323230.21</v>
      </c>
      <c r="K11" s="19">
        <v>114950.34</v>
      </c>
      <c r="L11" s="19">
        <v>259882.54</v>
      </c>
      <c r="M11" s="19">
        <v>313823.99</v>
      </c>
      <c r="N11" s="19">
        <v>271549.67</v>
      </c>
      <c r="O11" s="19">
        <v>309782.53</v>
      </c>
      <c r="P11" s="19">
        <f t="shared" si="2"/>
        <v>3387858.51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54935.53</v>
      </c>
      <c r="E13" s="19">
        <v>62940.75</v>
      </c>
      <c r="F13" s="19">
        <v>60071.09</v>
      </c>
      <c r="G13" s="19">
        <v>61043.04</v>
      </c>
      <c r="H13" s="19">
        <v>64739.06</v>
      </c>
      <c r="I13" s="19">
        <v>97974.24</v>
      </c>
      <c r="J13" s="19">
        <v>68744</v>
      </c>
      <c r="K13" s="19">
        <v>26500.38</v>
      </c>
      <c r="L13" s="19">
        <v>59002.8</v>
      </c>
      <c r="M13" s="19">
        <v>66802.88</v>
      </c>
      <c r="N13" s="19">
        <v>57423.9</v>
      </c>
      <c r="O13" s="19">
        <v>64702.71</v>
      </c>
      <c r="P13" s="19">
        <f t="shared" si="2"/>
        <v>744880.38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25266.26</v>
      </c>
      <c r="E14" s="19">
        <f>E15++E16+E17+E18+E19+E20+E20+E21+E28</f>
        <v>165393.5</v>
      </c>
      <c r="F14" s="19">
        <f>F15++F16+F17+F18+F19+F20+F20+F21+F28</f>
        <v>160350.72</v>
      </c>
      <c r="G14" s="19">
        <f>G15++G16+G17+G18+G19+G20+G20+G21+G28</f>
        <v>172400.55</v>
      </c>
      <c r="H14" s="19">
        <f aca="true" t="shared" si="4" ref="H14:O14">H15++H16+H17+H18+H19+H20+H20+H21+H28</f>
        <v>86353.78</v>
      </c>
      <c r="I14" s="19">
        <f t="shared" si="4"/>
        <v>41860.21</v>
      </c>
      <c r="J14" s="19">
        <f t="shared" si="4"/>
        <v>35592.82</v>
      </c>
      <c r="K14" s="19">
        <f t="shared" si="4"/>
        <v>13244.11</v>
      </c>
      <c r="L14" s="19">
        <f t="shared" si="4"/>
        <v>46329.14</v>
      </c>
      <c r="M14" s="19">
        <f t="shared" si="4"/>
        <v>50550.520000000004</v>
      </c>
      <c r="N14" s="19">
        <f t="shared" si="4"/>
        <v>86115.92000000001</v>
      </c>
      <c r="O14" s="19">
        <f t="shared" si="4"/>
        <v>223824.94</v>
      </c>
      <c r="P14" s="19">
        <f t="shared" si="2"/>
        <v>1107282.47</v>
      </c>
    </row>
    <row r="15" spans="2:16" ht="28.5" customHeight="1">
      <c r="B15" s="23" t="s">
        <v>27</v>
      </c>
      <c r="C15" s="18">
        <v>2210</v>
      </c>
      <c r="D15" s="19"/>
      <c r="E15" s="19">
        <v>11319</v>
      </c>
      <c r="F15" s="19">
        <v>1570</v>
      </c>
      <c r="G15" s="19">
        <v>7884.95</v>
      </c>
      <c r="H15" s="19">
        <v>2748.6</v>
      </c>
      <c r="I15" s="19"/>
      <c r="J15" s="19"/>
      <c r="K15" s="19"/>
      <c r="L15" s="19">
        <v>20088</v>
      </c>
      <c r="M15" s="19">
        <v>23903.26</v>
      </c>
      <c r="N15" s="19">
        <v>1320</v>
      </c>
      <c r="O15" s="19">
        <v>7758.5</v>
      </c>
      <c r="P15" s="19">
        <f t="shared" si="2"/>
        <v>76592.31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25266.26</v>
      </c>
      <c r="E17" s="19">
        <v>40714.37</v>
      </c>
      <c r="F17" s="19">
        <v>62333.77</v>
      </c>
      <c r="G17" s="19">
        <v>74304.54</v>
      </c>
      <c r="H17" s="19">
        <v>53593.05</v>
      </c>
      <c r="I17" s="24">
        <v>31778.44</v>
      </c>
      <c r="J17" s="25">
        <v>24322.74</v>
      </c>
      <c r="K17" s="19">
        <v>3253</v>
      </c>
      <c r="L17" s="19">
        <v>20230.81</v>
      </c>
      <c r="M17" s="19">
        <v>10870.55</v>
      </c>
      <c r="N17" s="19">
        <v>30447.9</v>
      </c>
      <c r="O17" s="19">
        <v>30447.9</v>
      </c>
      <c r="P17" s="19">
        <f t="shared" si="2"/>
        <v>407563.33</v>
      </c>
    </row>
    <row r="18" spans="2:16" ht="15.75" customHeight="1">
      <c r="B18" s="23" t="s">
        <v>30</v>
      </c>
      <c r="C18" s="18">
        <v>2240</v>
      </c>
      <c r="D18" s="19"/>
      <c r="E18" s="19">
        <v>469.18</v>
      </c>
      <c r="F18" s="19">
        <v>808.56</v>
      </c>
      <c r="G18" s="19">
        <v>1448.5</v>
      </c>
      <c r="H18" s="19">
        <v>1123.59</v>
      </c>
      <c r="I18" s="19">
        <v>387.48</v>
      </c>
      <c r="J18" s="19">
        <v>439.48</v>
      </c>
      <c r="K18" s="19">
        <v>387.48</v>
      </c>
      <c r="L18" s="19">
        <v>439.48</v>
      </c>
      <c r="M18" s="19">
        <v>1887.48</v>
      </c>
      <c r="N18" s="19">
        <v>1661.66</v>
      </c>
      <c r="O18" s="19">
        <v>13871.85</v>
      </c>
      <c r="P18" s="19">
        <f t="shared" si="2"/>
        <v>22924.739999999998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112890.95000000001</v>
      </c>
      <c r="F21" s="19">
        <f>F22+F23+F24+F25+F26+F27</f>
        <v>95638.39</v>
      </c>
      <c r="G21" s="19">
        <f>G22+G23+G24+G25+G26+G27</f>
        <v>86456.30999999998</v>
      </c>
      <c r="H21" s="19">
        <f aca="true" t="shared" si="5" ref="H21:O21">H22+H23+H24+H25+H26+H27</f>
        <v>28888.54</v>
      </c>
      <c r="I21" s="19">
        <f t="shared" si="5"/>
        <v>9694.29</v>
      </c>
      <c r="J21" s="19">
        <f t="shared" si="5"/>
        <v>10830.6</v>
      </c>
      <c r="K21" s="19">
        <f t="shared" si="5"/>
        <v>9203.630000000001</v>
      </c>
      <c r="L21" s="19">
        <f t="shared" si="5"/>
        <v>5570.849999999999</v>
      </c>
      <c r="M21" s="19">
        <f t="shared" si="5"/>
        <v>13889.230000000001</v>
      </c>
      <c r="N21" s="19">
        <f t="shared" si="5"/>
        <v>52686.36000000001</v>
      </c>
      <c r="O21" s="19">
        <f t="shared" si="5"/>
        <v>171746.69</v>
      </c>
      <c r="P21" s="19">
        <f t="shared" si="2"/>
        <v>597495.8399999999</v>
      </c>
    </row>
    <row r="22" spans="2:16" ht="15.75" customHeight="1">
      <c r="B22" s="20" t="s">
        <v>34</v>
      </c>
      <c r="C22" s="18">
        <v>2271</v>
      </c>
      <c r="D22" s="19"/>
      <c r="E22" s="19">
        <f>110701.71</f>
        <v>110701.71</v>
      </c>
      <c r="F22" s="19">
        <v>78196.05</v>
      </c>
      <c r="G22" s="19">
        <f>69942.29</f>
        <v>69942.29</v>
      </c>
      <c r="H22" s="19">
        <f>16928.33</f>
        <v>16928.33</v>
      </c>
      <c r="I22" s="19">
        <f>801.75</f>
        <v>801.75</v>
      </c>
      <c r="J22" s="19"/>
      <c r="K22" s="19">
        <f>1280.76</f>
        <v>1280.76</v>
      </c>
      <c r="L22" s="19">
        <f>668.22</f>
        <v>668.22</v>
      </c>
      <c r="M22" s="19">
        <v>4092.87</v>
      </c>
      <c r="N22" s="19">
        <v>41332.4</v>
      </c>
      <c r="O22" s="19">
        <v>149589.65</v>
      </c>
      <c r="P22" s="19">
        <f t="shared" si="2"/>
        <v>473534.03</v>
      </c>
    </row>
    <row r="23" spans="2:16" ht="20.25" customHeight="1">
      <c r="B23" s="20" t="s">
        <v>35</v>
      </c>
      <c r="C23" s="18">
        <v>2272</v>
      </c>
      <c r="D23" s="19"/>
      <c r="E23" s="19">
        <v>2189.24</v>
      </c>
      <c r="F23" s="19">
        <v>4616.42</v>
      </c>
      <c r="G23" s="19">
        <v>4013.59</v>
      </c>
      <c r="H23" s="19">
        <v>4377.71</v>
      </c>
      <c r="I23" s="19">
        <v>2719.54</v>
      </c>
      <c r="J23" s="19">
        <v>3813.8</v>
      </c>
      <c r="K23" s="19">
        <v>2558.63</v>
      </c>
      <c r="L23" s="19">
        <v>1029.89</v>
      </c>
      <c r="M23" s="19">
        <v>2767.82</v>
      </c>
      <c r="N23" s="19">
        <v>2958.9</v>
      </c>
      <c r="O23" s="19">
        <v>7641.73</v>
      </c>
      <c r="P23" s="19">
        <f t="shared" si="2"/>
        <v>38687.270000000004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12825.92</v>
      </c>
      <c r="G24" s="19">
        <f>5450.26+3.16+1842+320.27+257.08+2296.32+415.47+820</f>
        <v>11404.56</v>
      </c>
      <c r="H24" s="19">
        <f>5266.59+357.5+1958.41</f>
        <v>7582.5</v>
      </c>
      <c r="I24" s="19">
        <v>6173</v>
      </c>
      <c r="J24" s="19">
        <v>7016.8</v>
      </c>
      <c r="K24" s="19">
        <v>5364.24</v>
      </c>
      <c r="L24" s="19">
        <v>2776.88</v>
      </c>
      <c r="M24" s="19">
        <v>5795.69</v>
      </c>
      <c r="N24" s="25">
        <v>7322.76</v>
      </c>
      <c r="O24" s="19">
        <v>11494.87</v>
      </c>
      <c r="P24" s="19">
        <f t="shared" si="2"/>
        <v>77757.21999999999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>
        <f>509.1+38.84+509.08+38.85</f>
        <v>1095.87</v>
      </c>
      <c r="H26" s="19"/>
      <c r="I26" s="19"/>
      <c r="J26" s="19"/>
      <c r="K26" s="19"/>
      <c r="L26" s="19">
        <v>1095.86</v>
      </c>
      <c r="M26" s="19">
        <v>1232.85</v>
      </c>
      <c r="N26" s="19">
        <v>1072.3</v>
      </c>
      <c r="O26" s="19">
        <v>3020.44</v>
      </c>
      <c r="P26" s="19">
        <f t="shared" si="2"/>
        <v>7517.32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2306.25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2706.25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2306.25</v>
      </c>
      <c r="H30" s="19"/>
      <c r="I30" s="19"/>
      <c r="J30" s="19"/>
      <c r="K30" s="19">
        <v>400</v>
      </c>
      <c r="L30" s="19"/>
      <c r="M30" s="19"/>
      <c r="N30" s="19"/>
      <c r="O30" s="19"/>
      <c r="P30" s="19">
        <f t="shared" si="2"/>
        <v>2706.25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6148.23</v>
      </c>
      <c r="G42" s="19"/>
      <c r="H42" s="19"/>
      <c r="I42" s="19"/>
      <c r="J42" s="19"/>
      <c r="K42" s="19"/>
      <c r="L42" s="19"/>
      <c r="M42" s="19">
        <v>6507.03</v>
      </c>
      <c r="N42" s="19"/>
      <c r="O42" s="19">
        <v>10769.53</v>
      </c>
      <c r="P42" s="19">
        <f t="shared" si="2"/>
        <v>23424.79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43584.28</v>
      </c>
      <c r="E79" s="19">
        <f>E80+E85+E113</f>
        <v>48821.54</v>
      </c>
      <c r="F79" s="19">
        <f>F80+F85+F113</f>
        <v>69936.25</v>
      </c>
      <c r="G79" s="19">
        <f>G80+G85+G113</f>
        <v>31947.200000000004</v>
      </c>
      <c r="H79" s="19">
        <f aca="true" t="shared" si="8" ref="H79:O79">H80+H85+H113</f>
        <v>42408.31</v>
      </c>
      <c r="I79" s="19">
        <f t="shared" si="8"/>
        <v>38580.259999999995</v>
      </c>
      <c r="J79" s="19">
        <f t="shared" si="8"/>
        <v>37624.96</v>
      </c>
      <c r="K79" s="19">
        <f t="shared" si="8"/>
        <v>23021.33</v>
      </c>
      <c r="L79" s="19">
        <f t="shared" si="8"/>
        <v>93425.4</v>
      </c>
      <c r="M79" s="19">
        <f t="shared" si="8"/>
        <v>81540.36</v>
      </c>
      <c r="N79" s="19">
        <f t="shared" si="8"/>
        <v>78454.22</v>
      </c>
      <c r="O79" s="19">
        <f t="shared" si="8"/>
        <v>74295.95999999999</v>
      </c>
      <c r="P79" s="19">
        <f>D79+E79+F79+G79+H79+I79+J79+K79+L79+M79+N79+O79</f>
        <v>663640.07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43472.97</v>
      </c>
      <c r="E85" s="19">
        <f>E86+E87+E88+E89+E90+E91+E92+E99</f>
        <v>48710.23</v>
      </c>
      <c r="F85" s="19">
        <f>F86+F87+F88+F89+F90+F91+F92+F99</f>
        <v>69824.94</v>
      </c>
      <c r="G85" s="19">
        <f>G86+G87+G88+G89+G90+G91+G92+G99</f>
        <v>31835.890000000003</v>
      </c>
      <c r="H85" s="19">
        <f aca="true" t="shared" si="12" ref="H85:O85">H86+H87+H88+H89+H90+H91+H92+H99</f>
        <v>42408.31</v>
      </c>
      <c r="I85" s="19">
        <f t="shared" si="12"/>
        <v>38580.259999999995</v>
      </c>
      <c r="J85" s="19">
        <f t="shared" si="12"/>
        <v>37624.96</v>
      </c>
      <c r="K85" s="19">
        <f t="shared" si="12"/>
        <v>23021.33</v>
      </c>
      <c r="L85" s="19">
        <f t="shared" si="12"/>
        <v>93425.4</v>
      </c>
      <c r="M85" s="19">
        <f t="shared" si="12"/>
        <v>81429.38</v>
      </c>
      <c r="N85" s="19">
        <f t="shared" si="12"/>
        <v>78343.24</v>
      </c>
      <c r="O85" s="19">
        <f t="shared" si="12"/>
        <v>74184.98</v>
      </c>
      <c r="P85" s="19">
        <f t="shared" si="10"/>
        <v>662861.89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>
        <v>1130</v>
      </c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1130</v>
      </c>
    </row>
    <row r="88" spans="2:16" ht="15">
      <c r="B88" s="23" t="s">
        <v>29</v>
      </c>
      <c r="C88" s="18">
        <v>2230</v>
      </c>
      <c r="D88" s="19">
        <v>43472.97</v>
      </c>
      <c r="E88" s="19">
        <v>48612.15</v>
      </c>
      <c r="F88" s="19">
        <f>63203.41+5260.5</f>
        <v>68463.91</v>
      </c>
      <c r="G88" s="19">
        <v>31642.06</v>
      </c>
      <c r="H88" s="19">
        <v>42290.34</v>
      </c>
      <c r="I88" s="19">
        <v>38341.99</v>
      </c>
      <c r="J88" s="33">
        <v>37624.96</v>
      </c>
      <c r="K88" s="19">
        <v>23021.33</v>
      </c>
      <c r="L88" s="19">
        <v>93425.4</v>
      </c>
      <c r="M88" s="19">
        <v>81429.38</v>
      </c>
      <c r="N88" s="19">
        <v>78343.24</v>
      </c>
      <c r="O88" s="19">
        <v>73665.72</v>
      </c>
      <c r="P88" s="19">
        <f t="shared" si="10"/>
        <v>660333.45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98.08</v>
      </c>
      <c r="F92" s="19">
        <f>F93+F94+F95+F96+F97+F98</f>
        <v>231.03</v>
      </c>
      <c r="G92" s="19">
        <f>G93+G94+G95+G96+G97+G98</f>
        <v>193.83</v>
      </c>
      <c r="H92" s="19">
        <f aca="true" t="shared" si="13" ref="H92:O92">H93+H94+H95+H96+H97+H98</f>
        <v>117.97</v>
      </c>
      <c r="I92" s="19">
        <f t="shared" si="13"/>
        <v>238.27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519.26</v>
      </c>
      <c r="P92" s="19">
        <f t="shared" si="10"/>
        <v>1398.44</v>
      </c>
    </row>
    <row r="93" spans="2:16" ht="15">
      <c r="B93" s="20" t="s">
        <v>34</v>
      </c>
      <c r="C93" s="18">
        <v>2271</v>
      </c>
      <c r="D93" s="19"/>
      <c r="E93" s="19">
        <v>98.08</v>
      </c>
      <c r="F93" s="19"/>
      <c r="G93" s="19">
        <f>68.03</f>
        <v>68.03</v>
      </c>
      <c r="H93" s="19"/>
      <c r="I93" s="19">
        <f>117.06</f>
        <v>117.06</v>
      </c>
      <c r="J93" s="19"/>
      <c r="K93" s="19"/>
      <c r="L93" s="19"/>
      <c r="M93" s="19"/>
      <c r="N93" s="19"/>
      <c r="O93" s="19">
        <f>33.22+114.84</f>
        <v>148.06</v>
      </c>
      <c r="P93" s="19">
        <f t="shared" si="10"/>
        <v>431.23</v>
      </c>
    </row>
    <row r="94" spans="2:16" ht="30">
      <c r="B94" s="20" t="s">
        <v>35</v>
      </c>
      <c r="C94" s="18">
        <v>2272</v>
      </c>
      <c r="D94" s="19"/>
      <c r="E94" s="19"/>
      <c r="F94" s="19">
        <v>95.18</v>
      </c>
      <c r="G94" s="19">
        <v>47.59</v>
      </c>
      <c r="H94" s="19">
        <v>47.59</v>
      </c>
      <c r="I94" s="19">
        <v>48.28</v>
      </c>
      <c r="J94" s="19"/>
      <c r="K94" s="19"/>
      <c r="L94" s="19"/>
      <c r="M94" s="19"/>
      <c r="N94" s="19"/>
      <c r="O94" s="19">
        <f>50.73+102.14</f>
        <v>152.87</v>
      </c>
      <c r="P94" s="19">
        <f t="shared" si="10"/>
        <v>391.51</v>
      </c>
    </row>
    <row r="95" spans="2:16" ht="15">
      <c r="B95" s="20" t="s">
        <v>36</v>
      </c>
      <c r="C95" s="18">
        <v>2273</v>
      </c>
      <c r="D95" s="19"/>
      <c r="E95" s="19"/>
      <c r="F95" s="19">
        <v>135.85</v>
      </c>
      <c r="G95" s="19">
        <f>3.01+3.28+18.17+53.75</f>
        <v>78.21000000000001</v>
      </c>
      <c r="H95" s="19">
        <f>48.86+18.17+3.35</f>
        <v>70.38</v>
      </c>
      <c r="I95" s="19">
        <f>51.75+18.17+3.01</f>
        <v>72.93</v>
      </c>
      <c r="J95" s="19"/>
      <c r="K95" s="19"/>
      <c r="L95" s="19"/>
      <c r="M95" s="19"/>
      <c r="N95" s="19"/>
      <c r="O95" s="19">
        <f>51.81+14.22+3.31+126.15+15.96+6.88</f>
        <v>218.33</v>
      </c>
      <c r="P95" s="19">
        <f t="shared" si="10"/>
        <v>575.7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>
        <f>94.98+16.33</f>
        <v>111.31</v>
      </c>
      <c r="E113" s="19">
        <v>111.31</v>
      </c>
      <c r="F113" s="19">
        <v>111.31</v>
      </c>
      <c r="G113" s="19">
        <f>16.33+94.98</f>
        <v>111.31</v>
      </c>
      <c r="H113" s="19"/>
      <c r="I113" s="19"/>
      <c r="J113" s="19"/>
      <c r="K113" s="19"/>
      <c r="L113" s="19"/>
      <c r="M113" s="19">
        <f>16+94.98</f>
        <v>110.98</v>
      </c>
      <c r="N113" s="19">
        <f>94.98+16</f>
        <v>110.98</v>
      </c>
      <c r="O113" s="19">
        <f>16+94.98</f>
        <v>110.98</v>
      </c>
      <c r="P113" s="19">
        <f t="shared" si="10"/>
        <v>778.1800000000001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4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124890.5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370767.6</v>
      </c>
      <c r="P149" s="19">
        <f>D149+E149+F149+G149+H149+I149+J149+K149+L149+M149+N149+O149</f>
        <v>495658.1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124890.5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370767.6</v>
      </c>
      <c r="P150" s="19">
        <f aca="true" t="shared" si="19" ref="P150:P161">D150+E150+F150+G150+H150+I150+J150+K150+L150+M150+N150+O150</f>
        <v>495658.1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124890.5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370767.6</v>
      </c>
      <c r="P155" s="19">
        <f t="shared" si="19"/>
        <v>495658.1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>
        <v>124890.5</v>
      </c>
      <c r="K157" s="19"/>
      <c r="L157" s="19"/>
      <c r="M157" s="19"/>
      <c r="N157" s="19"/>
      <c r="O157" s="19">
        <v>370767.6</v>
      </c>
      <c r="P157" s="19">
        <f t="shared" si="19"/>
        <v>495658.1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4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2.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>
        <v>334.49</v>
      </c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334.49</v>
      </c>
      <c r="H173" s="74" t="s">
        <v>113</v>
      </c>
      <c r="I173" s="75">
        <f>F173+G168+G169+G170+G171+G172-H168-H169-H170-H171-H172</f>
        <v>334.49</v>
      </c>
      <c r="K173" s="74" t="s">
        <v>114</v>
      </c>
      <c r="L173" s="75">
        <f>I173+J168+J169+J170+J171+J172-K168-K169-K170-K171-K172</f>
        <v>334.49</v>
      </c>
      <c r="N173" s="74" t="s">
        <v>115</v>
      </c>
      <c r="O173" s="75">
        <f>L173+M168+M169+M170+M171+M172-N168-N169-N170-N171-N172</f>
        <v>334.49</v>
      </c>
    </row>
    <row r="174" spans="4:15" ht="12.75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30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334.49</v>
      </c>
      <c r="H181" s="74" t="s">
        <v>125</v>
      </c>
      <c r="I181" s="75">
        <f>F181+G176+G177+G178+G179+G180-H176-H177-H178-H179-H180</f>
        <v>334.49</v>
      </c>
      <c r="K181" s="74" t="s">
        <v>126</v>
      </c>
      <c r="L181" s="75">
        <f>I181+J176+J177+J178+J179+J180-K176-K177-K178-K179-K180</f>
        <v>334.49</v>
      </c>
      <c r="N181" s="74" t="s">
        <v>127</v>
      </c>
      <c r="O181" s="75">
        <f>L181+M176+M177+M178+M179+M180-N176-N177-N178-N179-N180</f>
        <v>334.49</v>
      </c>
    </row>
    <row r="182" spans="4:15" ht="12.75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32.2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334.49</v>
      </c>
      <c r="H189" s="74" t="s">
        <v>137</v>
      </c>
      <c r="I189" s="75">
        <f>F189+G184+G185+G186+G187+G188-H184-H185-H186-H187-H188</f>
        <v>334.49</v>
      </c>
      <c r="K189" s="74" t="s">
        <v>138</v>
      </c>
      <c r="L189" s="75">
        <f>I189+J184+J185+J186+J187+J188-K184-K185-K186-K187-K188</f>
        <v>334.49</v>
      </c>
      <c r="N189" s="74" t="s">
        <v>139</v>
      </c>
      <c r="O189" s="75">
        <f>L189+M184+M185+M186+M187+M188-N184-N185-N186-N187-N188</f>
        <v>334.49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3.25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>
        <v>1000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1000</v>
      </c>
    </row>
    <row r="196" spans="2:16" ht="15">
      <c r="B196" s="86" t="s">
        <v>156</v>
      </c>
      <c r="C196" s="87"/>
      <c r="D196" s="75"/>
      <c r="E196" s="75">
        <v>3200</v>
      </c>
      <c r="F196" s="75"/>
      <c r="G196" s="75"/>
      <c r="H196" s="75">
        <v>300</v>
      </c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3500</v>
      </c>
    </row>
    <row r="197" spans="2:16" ht="15">
      <c r="B197" s="84" t="s">
        <v>157</v>
      </c>
      <c r="C197" s="85"/>
      <c r="D197" s="88"/>
      <c r="E197" s="75">
        <v>4730</v>
      </c>
      <c r="F197" s="75"/>
      <c r="G197" s="75"/>
      <c r="H197" s="75">
        <v>900</v>
      </c>
      <c r="I197" s="75"/>
      <c r="J197" s="75"/>
      <c r="K197" s="75"/>
      <c r="L197" s="75"/>
      <c r="M197" s="75"/>
      <c r="N197" s="75"/>
      <c r="O197" s="75">
        <v>11060</v>
      </c>
      <c r="P197" s="33">
        <f t="shared" si="23"/>
        <v>16690</v>
      </c>
    </row>
    <row r="198" spans="2:16" ht="15">
      <c r="B198" s="84" t="s">
        <v>158</v>
      </c>
      <c r="C198" s="85"/>
      <c r="D198" s="75"/>
      <c r="E198" s="33">
        <v>450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450</v>
      </c>
    </row>
    <row r="199" spans="2:16" ht="15">
      <c r="B199" s="84" t="s">
        <v>159</v>
      </c>
      <c r="C199" s="85"/>
      <c r="D199" s="75"/>
      <c r="E199" s="33"/>
      <c r="F199" s="33">
        <v>2501.36</v>
      </c>
      <c r="G199" s="33">
        <v>1396</v>
      </c>
      <c r="H199" s="33"/>
      <c r="I199" s="33"/>
      <c r="J199" s="33"/>
      <c r="K199" s="33"/>
      <c r="L199" s="33"/>
      <c r="M199" s="33"/>
      <c r="N199" s="33"/>
      <c r="O199" s="33">
        <v>4719.6</v>
      </c>
      <c r="P199" s="33">
        <f t="shared" si="23"/>
        <v>8616.960000000001</v>
      </c>
    </row>
    <row r="200" spans="2:16" ht="15">
      <c r="B200" s="84" t="s">
        <v>160</v>
      </c>
      <c r="C200" s="85"/>
      <c r="D200" s="75"/>
      <c r="E200" s="33"/>
      <c r="F200" s="33">
        <v>1100</v>
      </c>
      <c r="G200" s="33"/>
      <c r="H200" s="33"/>
      <c r="I200" s="33"/>
      <c r="J200" s="33"/>
      <c r="K200" s="33"/>
      <c r="L200" s="33"/>
      <c r="M200" s="33">
        <v>3961.9</v>
      </c>
      <c r="N200" s="33"/>
      <c r="O200" s="33"/>
      <c r="P200" s="33">
        <f t="shared" si="23"/>
        <v>5061.9</v>
      </c>
    </row>
    <row r="201" spans="2:16" ht="15">
      <c r="B201" s="84" t="s">
        <v>161</v>
      </c>
      <c r="C201" s="85"/>
      <c r="D201" s="75"/>
      <c r="E201" s="33"/>
      <c r="F201" s="33"/>
      <c r="G201" s="33">
        <v>1380</v>
      </c>
      <c r="H201" s="33"/>
      <c r="I201" s="33"/>
      <c r="J201" s="33">
        <v>2100</v>
      </c>
      <c r="K201" s="33"/>
      <c r="L201" s="33"/>
      <c r="M201" s="33">
        <v>4480</v>
      </c>
      <c r="N201" s="33"/>
      <c r="O201" s="33"/>
      <c r="P201" s="33">
        <f t="shared" si="23"/>
        <v>7960</v>
      </c>
    </row>
    <row r="202" spans="2:16" ht="15">
      <c r="B202" s="84" t="s">
        <v>162</v>
      </c>
      <c r="C202" s="85"/>
      <c r="D202" s="75"/>
      <c r="E202" s="33"/>
      <c r="F202" s="33"/>
      <c r="G202" s="33"/>
      <c r="H202" s="33">
        <v>1450</v>
      </c>
      <c r="I202" s="33"/>
      <c r="J202" s="33"/>
      <c r="K202" s="33"/>
      <c r="L202" s="33"/>
      <c r="M202" s="33"/>
      <c r="N202" s="33"/>
      <c r="O202" s="33"/>
      <c r="P202" s="33">
        <f t="shared" si="23"/>
        <v>1450</v>
      </c>
    </row>
    <row r="203" spans="2:16" ht="15">
      <c r="B203" s="84" t="s">
        <v>163</v>
      </c>
      <c r="C203" s="85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>
        <v>3000</v>
      </c>
      <c r="P203" s="33">
        <f t="shared" si="23"/>
        <v>3000</v>
      </c>
    </row>
    <row r="204" spans="2:16" ht="15">
      <c r="B204" s="84"/>
      <c r="C204" s="85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4"/>
      <c r="C205" s="85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89"/>
      <c r="C206" s="90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89"/>
      <c r="C207" s="90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89"/>
      <c r="C208" s="90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89"/>
      <c r="C209" s="90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89"/>
      <c r="C210" s="90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89"/>
      <c r="C211" s="90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89"/>
      <c r="C212" s="90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89"/>
      <c r="C213" s="90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89"/>
      <c r="C214" s="90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89"/>
      <c r="C215" s="90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89"/>
      <c r="C216" s="90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89"/>
      <c r="C217" s="90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9380</v>
      </c>
      <c r="F218" s="75">
        <f t="shared" si="24"/>
        <v>3601.36</v>
      </c>
      <c r="G218" s="75">
        <f t="shared" si="24"/>
        <v>2776</v>
      </c>
      <c r="H218" s="75">
        <f t="shared" si="24"/>
        <v>2650</v>
      </c>
      <c r="I218" s="75">
        <f t="shared" si="24"/>
        <v>0</v>
      </c>
      <c r="J218" s="75">
        <f t="shared" si="24"/>
        <v>2100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8441.9</v>
      </c>
      <c r="N218" s="75">
        <f t="shared" si="25"/>
        <v>0</v>
      </c>
      <c r="O218" s="75">
        <f t="shared" si="25"/>
        <v>18779.6</v>
      </c>
      <c r="P218" s="75">
        <f t="shared" si="25"/>
        <v>47728.86</v>
      </c>
    </row>
    <row r="219" spans="2:16" ht="15"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2020-01-30T15:46:05Z</dcterms:created>
  <dcterms:modified xsi:type="dcterms:W3CDTF">2020-01-30T15:46:13Z</dcterms:modified>
  <cp:category/>
  <cp:version/>
  <cp:contentType/>
  <cp:contentStatus/>
</cp:coreProperties>
</file>